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/>
  <mc:AlternateContent xmlns:mc="http://schemas.openxmlformats.org/markup-compatibility/2006">
    <mc:Choice Requires="x15">
      <x15ac:absPath xmlns:x15ac="http://schemas.microsoft.com/office/spreadsheetml/2010/11/ac" url="/Users/olivia.borer/Documents/"/>
    </mc:Choice>
  </mc:AlternateContent>
  <xr:revisionPtr revIDLastSave="0" documentId="8_{BE4532FE-E7C8-D74D-A0A7-BFC0360B3D7B}" xr6:coauthVersionLast="43" xr6:coauthVersionMax="43" xr10:uidLastSave="{00000000-0000-0000-0000-000000000000}"/>
  <bookViews>
    <workbookView xWindow="4340" yWindow="3440" windowWidth="19420" windowHeight="10420" activeTab="1" xr2:uid="{D4C756C9-DCF4-8F4A-B4A7-D56F8A9D3BF6}"/>
  </bookViews>
  <sheets>
    <sheet name="nota bene" sheetId="2" r:id="rId1"/>
    <sheet name="Conto annuale 2019" sheetId="1" r:id="rId2"/>
    <sheet name="Bilancio 2019" sheetId="3" r:id="rId3"/>
    <sheet name="Preventivo 2020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7" i="4" l="1"/>
  <c r="B34" i="4"/>
  <c r="B41" i="4"/>
  <c r="B44" i="4"/>
  <c r="B13" i="4"/>
  <c r="B4" i="4"/>
  <c r="B29" i="4"/>
  <c r="B14" i="4"/>
  <c r="B27" i="4"/>
  <c r="D16" i="3"/>
  <c r="D18" i="3"/>
  <c r="D21" i="3"/>
  <c r="B21" i="3"/>
  <c r="D4" i="3"/>
  <c r="D6" i="3"/>
  <c r="D10" i="3"/>
  <c r="B10" i="3"/>
  <c r="D37" i="1"/>
  <c r="D34" i="1"/>
  <c r="D44" i="1" s="1"/>
  <c r="D41" i="1"/>
  <c r="D14" i="1"/>
  <c r="D27" i="1"/>
  <c r="C37" i="1"/>
  <c r="C34" i="1"/>
  <c r="C41" i="1"/>
  <c r="C44" i="1"/>
  <c r="C13" i="1" s="1"/>
  <c r="C4" i="1" s="1"/>
  <c r="C29" i="1" s="1"/>
  <c r="C45" i="1" s="1"/>
  <c r="C46" i="1" s="1"/>
  <c r="C14" i="1"/>
  <c r="C27" i="1"/>
  <c r="B37" i="1"/>
  <c r="B34" i="1"/>
  <c r="B41" i="1"/>
  <c r="B44" i="1"/>
  <c r="B4" i="1"/>
  <c r="B14" i="1"/>
  <c r="B27" i="1"/>
  <c r="B29" i="1"/>
  <c r="B30" i="4"/>
  <c r="B31" i="4"/>
  <c r="B45" i="4"/>
  <c r="B46" i="4"/>
  <c r="D13" i="1" l="1"/>
  <c r="D4" i="1" s="1"/>
  <c r="D29" i="1" s="1"/>
  <c r="D45" i="1" s="1"/>
  <c r="D46" i="1" s="1"/>
  <c r="B30" i="1"/>
  <c r="B31" i="1" s="1"/>
  <c r="C30" i="1"/>
  <c r="C31" i="1" s="1"/>
  <c r="B45" i="1"/>
  <c r="B46" i="1" s="1"/>
  <c r="D30" i="1" l="1"/>
  <c r="D31" i="1" s="1"/>
</calcChain>
</file>

<file path=xl/sharedStrings.xml><?xml version="1.0" encoding="utf-8"?>
<sst xmlns="http://schemas.openxmlformats.org/spreadsheetml/2006/main" count="151" uniqueCount="86">
  <si>
    <t>Caselle blu</t>
  </si>
  <si>
    <t>Utilizzo</t>
  </si>
  <si>
    <t>Modelli d'esempio finanze</t>
  </si>
  <si>
    <t>Conto annuale Parlamento dei Giovani per l'anno 2019</t>
  </si>
  <si>
    <t>Conto annuale 2018</t>
  </si>
  <si>
    <t>Osservazioni</t>
  </si>
  <si>
    <t>Spese di esercizio</t>
  </si>
  <si>
    <t>Spese</t>
  </si>
  <si>
    <t>100.- forfettari per i membri del Comitato</t>
  </si>
  <si>
    <t>Formazione</t>
  </si>
  <si>
    <t>Seminari della FSPG, ecc.</t>
  </si>
  <si>
    <t>Materiale d'ufficio</t>
  </si>
  <si>
    <t>Costi di spedizione</t>
  </si>
  <si>
    <t>Ulteriori spese amministrative</t>
  </si>
  <si>
    <t>Regali per presentatori, ecc.</t>
  </si>
  <si>
    <t>Annunci, flyer</t>
  </si>
  <si>
    <t>Sito web</t>
  </si>
  <si>
    <t>Spese riunioni</t>
  </si>
  <si>
    <t>Contributo membri FSPG</t>
  </si>
  <si>
    <t>3.5% delle entrate</t>
  </si>
  <si>
    <t>Spese progetti</t>
  </si>
  <si>
    <t>Progetto 1 - costi materiale</t>
  </si>
  <si>
    <t>Progetto 2 - costi materiale</t>
  </si>
  <si>
    <t>Progetto 3 - costi materiale</t>
  </si>
  <si>
    <t>Progetto 1 - locazione spazi</t>
  </si>
  <si>
    <t>Progetto 2 - locazione spazi</t>
  </si>
  <si>
    <t>Progetto 3 - locazione spazi</t>
  </si>
  <si>
    <t>Progetto 1 - spese</t>
  </si>
  <si>
    <t>Progetto 2 - spese</t>
  </si>
  <si>
    <t>Progetto 3 - spese</t>
  </si>
  <si>
    <t>Progetto 1 - spese promozionali</t>
  </si>
  <si>
    <t>Progetto 2 - spese promozionali</t>
  </si>
  <si>
    <t>Progetto 3 - spese promozionali</t>
  </si>
  <si>
    <t>Spese aggiuntive</t>
  </si>
  <si>
    <t>Allocazione riserve</t>
  </si>
  <si>
    <t>TOTALE SPESE</t>
  </si>
  <si>
    <t>Guadagno 2019</t>
  </si>
  <si>
    <t>TOTALE</t>
  </si>
  <si>
    <t>Ricavi</t>
  </si>
  <si>
    <t>banco dolci</t>
  </si>
  <si>
    <t>20 x 10 franchi</t>
  </si>
  <si>
    <t>Ricavi da prestazioni fornite</t>
  </si>
  <si>
    <t>Entrate</t>
  </si>
  <si>
    <t>Vendita</t>
  </si>
  <si>
    <t>Contributi da terzi</t>
  </si>
  <si>
    <t>Contributo comunale</t>
  </si>
  <si>
    <t>Contributo dei membri</t>
  </si>
  <si>
    <t>Interessi conto PC</t>
  </si>
  <si>
    <t>Ulteriori ricavi</t>
  </si>
  <si>
    <t>Ricavi vari</t>
  </si>
  <si>
    <t>TOTALE RICAVI</t>
  </si>
  <si>
    <t>Perdita 2019</t>
  </si>
  <si>
    <t>Attivi</t>
  </si>
  <si>
    <t>Importo</t>
  </si>
  <si>
    <t>Passivi</t>
  </si>
  <si>
    <t>Cassa</t>
  </si>
  <si>
    <t>Posta</t>
  </si>
  <si>
    <t>Banca</t>
  </si>
  <si>
    <t>Delimitazione contabile attiva</t>
  </si>
  <si>
    <t>Deliminazione contabile passiva</t>
  </si>
  <si>
    <t>Capitale proprio</t>
  </si>
  <si>
    <t>Riserve</t>
  </si>
  <si>
    <t>Guadagno</t>
  </si>
  <si>
    <t>TOTALE attivi</t>
  </si>
  <si>
    <t>TOTALE passivi</t>
  </si>
  <si>
    <t>Capitale di terzi</t>
  </si>
  <si>
    <t>Delimitazione contabile passiva</t>
  </si>
  <si>
    <t xml:space="preserve">Spese </t>
  </si>
  <si>
    <t>Spese di spedizione</t>
  </si>
  <si>
    <t>100.- forfettari per i membri di Comitato</t>
  </si>
  <si>
    <t>Seminari FSPG, ecc.</t>
  </si>
  <si>
    <t>Spese accessorie</t>
  </si>
  <si>
    <t>Guadagno 2020</t>
  </si>
  <si>
    <t>Sponsor privati</t>
  </si>
  <si>
    <t>Perdita 2020</t>
  </si>
  <si>
    <t xml:space="preserve">Questo è un modello messo a disposizione dalla FSPG. Nota bene: la tabella è fatta per poi essere copiata in un documento word e quindi non contiene alcun logo o simili. In caso di domande sui modelli esistenti o in caso di richiesta di nuovi modelli potete rivolgervi a noi tramite l'indirizzo: info@youpa.ch </t>
  </si>
  <si>
    <t>Preventivo per l'anno 2020 Parlamento dei Giovani</t>
  </si>
  <si>
    <t>I modelli d'esempio finanze comprendono un modello per il conto annuale (entrate e uscite), un modello per il bilancio (valore patrimoniale - quindi gli attivi e i passivi) per la situazione a fine dello scorso anno, così come un modello per il preventivo (entrate e uscite previste) dell'anno corrente</t>
  </si>
  <si>
    <t>Conto annuale 2019</t>
  </si>
  <si>
    <t>Budget 2019</t>
  </si>
  <si>
    <t>Vendite</t>
  </si>
  <si>
    <t>Proventi da interessi</t>
  </si>
  <si>
    <t>vendita dolci</t>
  </si>
  <si>
    <t>Tutte le caselle blu nella prima colonna a sinistra sono esempi che possono appartenere a categorie fisse (p.es. alle spese di esercizio); queste caselle devono essere unicamente compilate se ci sono o ci sono stati dei costi nel settore in questione; inoltre potrebbero essere necessarie ulteriori voci che non appaiono nel modello messo a disposizione.</t>
  </si>
  <si>
    <t>Bilancio di chiusura al 31.12.2019 Parlamento dei Giovani</t>
  </si>
  <si>
    <t>Bilancio di apertura al 01.01.2020 Parlamento dei Giovani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</si>
</sst>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2"/>
      <color theme="1"/>
      <name val="Calibri"/>
      <family val="2"/>
      <scheme val="minor"/>
    </font>
    <font>
      <sz val="12"/>
      <color theme="0"/>
      <name val="Helvetica"/>
      <family val="2"/>
    </font>
    <font>
      <sz val="10"/>
      <color theme="1"/>
      <name val="Helvetica"/>
      <family val="2"/>
    </font>
    <font>
      <b/>
      <sz val="10"/>
      <color theme="1"/>
      <name val="Helvetica Light"/>
    </font>
    <font>
      <sz val="10"/>
      <color theme="1"/>
      <name val="Helvetica Light"/>
    </font>
    <font>
      <sz val="10"/>
      <color rgb="FF000000"/>
      <name val="Helvetica Light"/>
    </font>
    <font>
      <sz val="10"/>
      <color theme="1"/>
      <name val="Calibri"/>
      <family val="2"/>
      <scheme val="minor"/>
    </font>
    <font>
      <b/>
      <sz val="10"/>
      <color theme="1"/>
      <name val="Helvetica"/>
      <family val="2"/>
    </font>
    <font>
      <b/>
      <i/>
      <sz val="10"/>
      <color theme="1"/>
      <name val="Helvetica"/>
      <family val="2"/>
    </font>
    <font>
      <b/>
      <sz val="10"/>
      <color theme="0"/>
      <name val="Helvetica"/>
      <family val="2"/>
    </font>
    <font>
      <sz val="12"/>
      <color theme="0"/>
      <name val="Helvetica"/>
      <family val="2"/>
    </font>
    <font>
      <sz val="10"/>
      <name val="Helvetica"/>
      <family val="2"/>
    </font>
    <font>
      <b/>
      <sz val="10"/>
      <name val="Helvetica Light"/>
    </font>
    <font>
      <b/>
      <sz val="10"/>
      <color theme="1"/>
      <name val="Helvetica"/>
      <family val="2"/>
    </font>
    <font>
      <b/>
      <sz val="10"/>
      <name val="Helvetic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4" fillId="2" borderId="6" xfId="0" applyFont="1" applyFill="1" applyBorder="1"/>
    <xf numFmtId="0" fontId="4" fillId="3" borderId="7" xfId="0" applyFont="1" applyFill="1" applyBorder="1"/>
    <xf numFmtId="4" fontId="4" fillId="3" borderId="8" xfId="0" applyNumberFormat="1" applyFont="1" applyFill="1" applyBorder="1"/>
    <xf numFmtId="4" fontId="4" fillId="3" borderId="9" xfId="0" applyNumberFormat="1" applyFont="1" applyFill="1" applyBorder="1"/>
    <xf numFmtId="0" fontId="4" fillId="3" borderId="5" xfId="0" applyFont="1" applyFill="1" applyBorder="1"/>
    <xf numFmtId="0" fontId="4" fillId="3" borderId="10" xfId="0" applyFont="1" applyFill="1" applyBorder="1"/>
    <xf numFmtId="4" fontId="4" fillId="3" borderId="11" xfId="0" applyNumberFormat="1" applyFont="1" applyFill="1" applyBorder="1"/>
    <xf numFmtId="4" fontId="4" fillId="3" borderId="12" xfId="0" applyNumberFormat="1" applyFont="1" applyFill="1" applyBorder="1"/>
    <xf numFmtId="0" fontId="4" fillId="3" borderId="13" xfId="0" applyFont="1" applyFill="1" applyBorder="1"/>
    <xf numFmtId="0" fontId="4" fillId="3" borderId="14" xfId="0" applyFont="1" applyFill="1" applyBorder="1"/>
    <xf numFmtId="4" fontId="4" fillId="3" borderId="15" xfId="0" applyNumberFormat="1" applyFont="1" applyFill="1" applyBorder="1"/>
    <xf numFmtId="4" fontId="4" fillId="3" borderId="16" xfId="0" applyNumberFormat="1" applyFont="1" applyFill="1" applyBorder="1"/>
    <xf numFmtId="0" fontId="4" fillId="3" borderId="17" xfId="0" applyFont="1" applyFill="1" applyBorder="1"/>
    <xf numFmtId="0" fontId="4" fillId="3" borderId="20" xfId="0" applyFont="1" applyFill="1" applyBorder="1"/>
    <xf numFmtId="0" fontId="4" fillId="3" borderId="7" xfId="0" applyFont="1" applyFill="1" applyBorder="1" applyAlignment="1">
      <alignment vertical="center"/>
    </xf>
    <xf numFmtId="4" fontId="4" fillId="3" borderId="8" xfId="0" applyNumberFormat="1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0" borderId="24" xfId="0" applyFont="1" applyBorder="1"/>
    <xf numFmtId="4" fontId="4" fillId="0" borderId="25" xfId="0" applyNumberFormat="1" applyFont="1" applyBorder="1"/>
    <xf numFmtId="4" fontId="4" fillId="0" borderId="26" xfId="0" applyNumberFormat="1" applyFont="1" applyBorder="1"/>
    <xf numFmtId="0" fontId="4" fillId="0" borderId="27" xfId="0" applyFont="1" applyBorder="1"/>
    <xf numFmtId="0" fontId="4" fillId="0" borderId="0" xfId="0" applyFont="1" applyAlignment="1">
      <alignment horizontal="left" vertical="top"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3" borderId="29" xfId="0" applyFont="1" applyFill="1" applyBorder="1"/>
    <xf numFmtId="4" fontId="4" fillId="3" borderId="13" xfId="0" applyNumberFormat="1" applyFont="1" applyFill="1" applyBorder="1"/>
    <xf numFmtId="4" fontId="2" fillId="2" borderId="30" xfId="0" applyNumberFormat="1" applyFont="1" applyFill="1" applyBorder="1"/>
    <xf numFmtId="0" fontId="4" fillId="3" borderId="4" xfId="0" applyFont="1" applyFill="1" applyBorder="1"/>
    <xf numFmtId="4" fontId="4" fillId="3" borderId="5" xfId="0" applyNumberFormat="1" applyFont="1" applyFill="1" applyBorder="1"/>
    <xf numFmtId="4" fontId="4" fillId="3" borderId="4" xfId="0" applyNumberFormat="1" applyFont="1" applyFill="1" applyBorder="1"/>
    <xf numFmtId="0" fontId="4" fillId="3" borderId="31" xfId="0" applyFont="1" applyFill="1" applyBorder="1"/>
    <xf numFmtId="4" fontId="4" fillId="3" borderId="27" xfId="0" applyNumberFormat="1" applyFont="1" applyFill="1" applyBorder="1"/>
    <xf numFmtId="4" fontId="3" fillId="3" borderId="31" xfId="0" applyNumberFormat="1" applyFont="1" applyFill="1" applyBorder="1"/>
    <xf numFmtId="4" fontId="3" fillId="3" borderId="27" xfId="0" applyNumberFormat="1" applyFont="1" applyFill="1" applyBorder="1"/>
    <xf numFmtId="4" fontId="4" fillId="0" borderId="0" xfId="0" applyNumberFormat="1" applyFont="1"/>
    <xf numFmtId="4" fontId="4" fillId="3" borderId="31" xfId="0" applyNumberFormat="1" applyFont="1" applyFill="1" applyBorder="1"/>
    <xf numFmtId="0" fontId="2" fillId="2" borderId="28" xfId="0" applyFont="1" applyFill="1" applyBorder="1"/>
    <xf numFmtId="4" fontId="3" fillId="2" borderId="34" xfId="0" applyNumberFormat="1" applyFont="1" applyFill="1" applyBorder="1"/>
    <xf numFmtId="4" fontId="4" fillId="3" borderId="0" xfId="0" applyNumberFormat="1" applyFont="1" applyFill="1"/>
    <xf numFmtId="0" fontId="7" fillId="3" borderId="5" xfId="0" applyFont="1" applyFill="1" applyBorder="1"/>
    <xf numFmtId="0" fontId="4" fillId="3" borderId="35" xfId="0" applyFont="1" applyFill="1" applyBorder="1"/>
    <xf numFmtId="4" fontId="4" fillId="3" borderId="36" xfId="0" applyNumberFormat="1" applyFont="1" applyFill="1" applyBorder="1"/>
    <xf numFmtId="0" fontId="8" fillId="3" borderId="17" xfId="0" applyFont="1" applyFill="1" applyBorder="1"/>
    <xf numFmtId="4" fontId="4" fillId="3" borderId="37" xfId="0" applyNumberFormat="1" applyFont="1" applyFill="1" applyBorder="1"/>
    <xf numFmtId="0" fontId="7" fillId="3" borderId="13" xfId="0" applyFont="1" applyFill="1" applyBorder="1"/>
    <xf numFmtId="0" fontId="8" fillId="3" borderId="5" xfId="0" applyFont="1" applyFill="1" applyBorder="1"/>
    <xf numFmtId="0" fontId="7" fillId="3" borderId="17" xfId="0" applyFont="1" applyFill="1" applyBorder="1"/>
    <xf numFmtId="0" fontId="4" fillId="3" borderId="32" xfId="0" applyFont="1" applyFill="1" applyBorder="1"/>
    <xf numFmtId="4" fontId="4" fillId="3" borderId="33" xfId="0" applyNumberFormat="1" applyFont="1" applyFill="1" applyBorder="1"/>
    <xf numFmtId="0" fontId="7" fillId="3" borderId="20" xfId="0" applyFont="1" applyFill="1" applyBorder="1"/>
    <xf numFmtId="0" fontId="4" fillId="3" borderId="4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37" xfId="0" applyFont="1" applyFill="1" applyBorder="1"/>
    <xf numFmtId="0" fontId="7" fillId="5" borderId="1" xfId="0" applyFont="1" applyFill="1" applyBorder="1"/>
    <xf numFmtId="0" fontId="3" fillId="5" borderId="2" xfId="0" applyFont="1" applyFill="1" applyBorder="1"/>
    <xf numFmtId="0" fontId="7" fillId="5" borderId="2" xfId="0" applyFont="1" applyFill="1" applyBorder="1"/>
    <xf numFmtId="0" fontId="7" fillId="2" borderId="4" xfId="0" applyFont="1" applyFill="1" applyBorder="1"/>
    <xf numFmtId="4" fontId="3" fillId="2" borderId="0" xfId="0" applyNumberFormat="1" applyFont="1" applyFill="1" applyBorder="1"/>
    <xf numFmtId="0" fontId="4" fillId="2" borderId="5" xfId="0" applyFont="1" applyFill="1" applyBorder="1"/>
    <xf numFmtId="0" fontId="7" fillId="3" borderId="1" xfId="0" applyFont="1" applyFill="1" applyBorder="1"/>
    <xf numFmtId="4" fontId="7" fillId="3" borderId="2" xfId="0" applyNumberFormat="1" applyFont="1" applyFill="1" applyBorder="1"/>
    <xf numFmtId="0" fontId="7" fillId="3" borderId="3" xfId="0" applyFont="1" applyFill="1" applyBorder="1"/>
    <xf numFmtId="4" fontId="7" fillId="2" borderId="23" xfId="0" applyNumberFormat="1" applyFont="1" applyFill="1" applyBorder="1"/>
    <xf numFmtId="0" fontId="7" fillId="5" borderId="32" xfId="0" applyFont="1" applyFill="1" applyBorder="1"/>
    <xf numFmtId="4" fontId="3" fillId="5" borderId="33" xfId="0" applyNumberFormat="1" applyFont="1" applyFill="1" applyBorder="1"/>
    <xf numFmtId="0" fontId="4" fillId="5" borderId="20" xfId="0" applyFont="1" applyFill="1" applyBorder="1"/>
    <xf numFmtId="4" fontId="7" fillId="5" borderId="33" xfId="0" applyNumberFormat="1" applyFont="1" applyFill="1" applyBorder="1"/>
    <xf numFmtId="0" fontId="2" fillId="5" borderId="20" xfId="0" applyFont="1" applyFill="1" applyBorder="1"/>
    <xf numFmtId="0" fontId="7" fillId="5" borderId="18" xfId="0" applyFont="1" applyFill="1" applyBorder="1"/>
    <xf numFmtId="4" fontId="3" fillId="5" borderId="19" xfId="0" applyNumberFormat="1" applyFont="1" applyFill="1" applyBorder="1"/>
    <xf numFmtId="4" fontId="3" fillId="5" borderId="22" xfId="0" applyNumberFormat="1" applyFont="1" applyFill="1" applyBorder="1"/>
    <xf numFmtId="4" fontId="7" fillId="5" borderId="19" xfId="0" applyNumberFormat="1" applyFont="1" applyFill="1" applyBorder="1"/>
    <xf numFmtId="4" fontId="7" fillId="5" borderId="22" xfId="0" applyNumberFormat="1" applyFont="1" applyFill="1" applyBorder="1"/>
    <xf numFmtId="0" fontId="9" fillId="4" borderId="0" xfId="0" applyFont="1" applyFill="1" applyBorder="1"/>
    <xf numFmtId="0" fontId="9" fillId="4" borderId="0" xfId="0" applyFont="1" applyFill="1" applyBorder="1" applyAlignment="1">
      <alignment horizontal="center"/>
    </xf>
    <xf numFmtId="0" fontId="7" fillId="6" borderId="41" xfId="0" applyFont="1" applyFill="1" applyBorder="1"/>
    <xf numFmtId="0" fontId="7" fillId="6" borderId="37" xfId="0" applyFont="1" applyFill="1" applyBorder="1"/>
    <xf numFmtId="0" fontId="7" fillId="6" borderId="42" xfId="0" applyFont="1" applyFill="1" applyBorder="1"/>
    <xf numFmtId="4" fontId="4" fillId="3" borderId="43" xfId="0" applyNumberFormat="1" applyFont="1" applyFill="1" applyBorder="1"/>
    <xf numFmtId="0" fontId="11" fillId="2" borderId="43" xfId="0" applyFont="1" applyFill="1" applyBorder="1"/>
    <xf numFmtId="4" fontId="12" fillId="2" borderId="0" xfId="0" applyNumberFormat="1" applyFont="1" applyFill="1"/>
    <xf numFmtId="0" fontId="11" fillId="2" borderId="44" xfId="0" applyFont="1" applyFill="1" applyBorder="1"/>
    <xf numFmtId="0" fontId="4" fillId="3" borderId="9" xfId="0" applyFont="1" applyFill="1" applyBorder="1"/>
    <xf numFmtId="0" fontId="5" fillId="3" borderId="7" xfId="0" applyFont="1" applyFill="1" applyBorder="1"/>
    <xf numFmtId="0" fontId="6" fillId="3" borderId="9" xfId="0" applyFont="1" applyFill="1" applyBorder="1"/>
    <xf numFmtId="0" fontId="14" fillId="6" borderId="43" xfId="0" applyFont="1" applyFill="1" applyBorder="1"/>
    <xf numFmtId="0" fontId="14" fillId="6" borderId="0" xfId="0" applyFont="1" applyFill="1"/>
    <xf numFmtId="0" fontId="7" fillId="6" borderId="28" xfId="0" applyFont="1" applyFill="1" applyBorder="1"/>
    <xf numFmtId="0" fontId="7" fillId="6" borderId="6" xfId="0" applyFont="1" applyFill="1" applyBorder="1"/>
    <xf numFmtId="0" fontId="3" fillId="6" borderId="32" xfId="0" applyFont="1" applyFill="1" applyBorder="1"/>
    <xf numFmtId="4" fontId="3" fillId="6" borderId="20" xfId="0" applyNumberFormat="1" applyFont="1" applyFill="1" applyBorder="1"/>
    <xf numFmtId="4" fontId="3" fillId="6" borderId="32" xfId="0" applyNumberFormat="1" applyFont="1" applyFill="1" applyBorder="1"/>
    <xf numFmtId="4" fontId="13" fillId="6" borderId="30" xfId="0" applyNumberFormat="1" applyFont="1" applyFill="1" applyBorder="1"/>
    <xf numFmtId="4" fontId="7" fillId="6" borderId="23" xfId="0" applyNumberFormat="1" applyFont="1" applyFill="1" applyBorder="1"/>
    <xf numFmtId="0" fontId="2" fillId="6" borderId="28" xfId="0" applyFont="1" applyFill="1" applyBorder="1"/>
    <xf numFmtId="4" fontId="3" fillId="6" borderId="34" xfId="0" applyNumberFormat="1" applyFont="1" applyFill="1" applyBorder="1"/>
    <xf numFmtId="0" fontId="4" fillId="6" borderId="6" xfId="0" applyFont="1" applyFill="1" applyBorder="1"/>
    <xf numFmtId="0" fontId="7" fillId="6" borderId="1" xfId="0" applyFont="1" applyFill="1" applyBorder="1"/>
    <xf numFmtId="4" fontId="3" fillId="6" borderId="2" xfId="0" applyNumberFormat="1" applyFont="1" applyFill="1" applyBorder="1"/>
    <xf numFmtId="0" fontId="4" fillId="6" borderId="3" xfId="0" applyFont="1" applyFill="1" applyBorder="1"/>
    <xf numFmtId="0" fontId="4" fillId="6" borderId="38" xfId="0" applyFont="1" applyFill="1" applyBorder="1"/>
    <xf numFmtId="4" fontId="4" fillId="6" borderId="39" xfId="0" applyNumberFormat="1" applyFont="1" applyFill="1" applyBorder="1"/>
    <xf numFmtId="0" fontId="4" fillId="6" borderId="21" xfId="0" applyFont="1" applyFill="1" applyBorder="1"/>
    <xf numFmtId="0" fontId="2" fillId="6" borderId="28" xfId="0" applyFont="1" applyFill="1" applyBorder="1" applyAlignment="1">
      <alignment vertical="center"/>
    </xf>
    <xf numFmtId="0" fontId="7" fillId="6" borderId="34" xfId="0" applyFont="1" applyFill="1" applyBorder="1" applyAlignment="1">
      <alignment vertical="center"/>
    </xf>
    <xf numFmtId="0" fontId="2" fillId="6" borderId="6" xfId="0" applyFont="1" applyFill="1" applyBorder="1" applyAlignment="1">
      <alignment vertical="center"/>
    </xf>
    <xf numFmtId="0" fontId="2" fillId="6" borderId="29" xfId="0" applyFont="1" applyFill="1" applyBorder="1"/>
    <xf numFmtId="4" fontId="7" fillId="6" borderId="37" xfId="0" applyNumberFormat="1" applyFont="1" applyFill="1" applyBorder="1"/>
    <xf numFmtId="0" fontId="2" fillId="6" borderId="13" xfId="0" applyFont="1" applyFill="1" applyBorder="1"/>
    <xf numFmtId="0" fontId="2" fillId="6" borderId="23" xfId="0" applyFont="1" applyFill="1" applyBorder="1"/>
    <xf numFmtId="0" fontId="4" fillId="6" borderId="31" xfId="0" applyFont="1" applyFill="1" applyBorder="1"/>
    <xf numFmtId="4" fontId="4" fillId="6" borderId="40" xfId="0" applyNumberFormat="1" applyFont="1" applyFill="1" applyBorder="1"/>
    <xf numFmtId="0" fontId="4" fillId="6" borderId="27" xfId="0" applyFont="1" applyFill="1" applyBorder="1"/>
    <xf numFmtId="0" fontId="10" fillId="4" borderId="0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80A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youpa 2407">
      <a:dk1>
        <a:srgbClr val="000000"/>
      </a:dk1>
      <a:lt1>
        <a:srgbClr val="FFFFFF"/>
      </a:lt1>
      <a:dk2>
        <a:srgbClr val="445369"/>
      </a:dk2>
      <a:lt2>
        <a:srgbClr val="E7E6E6"/>
      </a:lt2>
      <a:accent1>
        <a:srgbClr val="174190"/>
      </a:accent1>
      <a:accent2>
        <a:srgbClr val="0E275A"/>
      </a:accent2>
      <a:accent3>
        <a:srgbClr val="FBBC42"/>
      </a:accent3>
      <a:accent4>
        <a:srgbClr val="D6AB53"/>
      </a:accent4>
      <a:accent5>
        <a:srgbClr val="007873"/>
      </a:accent5>
      <a:accent6>
        <a:srgbClr val="C5C5C5"/>
      </a:accent6>
      <a:hlink>
        <a:srgbClr val="007873"/>
      </a:hlink>
      <a:folHlink>
        <a:srgbClr val="007873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about:bla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C0525-21B5-C846-A613-2185CD12788D}">
  <dimension ref="A1:B3"/>
  <sheetViews>
    <sheetView zoomScale="103" zoomScaleNormal="103" workbookViewId="0">
      <selection activeCell="B1" sqref="B1"/>
    </sheetView>
  </sheetViews>
  <sheetFormatPr baseColWidth="10" defaultColWidth="11" defaultRowHeight="16"/>
  <cols>
    <col min="1" max="1" width="20.1640625" customWidth="1"/>
    <col min="2" max="2" width="48.83203125" customWidth="1"/>
  </cols>
  <sheetData>
    <row r="1" spans="1:2" ht="76" customHeight="1">
      <c r="A1" s="25" t="s">
        <v>0</v>
      </c>
      <c r="B1" s="22" t="s">
        <v>83</v>
      </c>
    </row>
    <row r="2" spans="1:2" ht="69.5" customHeight="1">
      <c r="A2" s="26" t="s">
        <v>2</v>
      </c>
      <c r="B2" s="24" t="s">
        <v>77</v>
      </c>
    </row>
    <row r="3" spans="1:2" ht="73.5" customHeight="1">
      <c r="A3" s="26" t="s">
        <v>1</v>
      </c>
      <c r="B3" s="24" t="s">
        <v>75</v>
      </c>
    </row>
  </sheetData>
  <hyperlinks>
    <hyperlink ref="B3" r:id="rId1" display="mailto:info@youpa.ch" xr:uid="{B6CF2EEE-C9E6-D744-BC9C-BBF1E18FDBE8}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03A23-966A-1E4A-986E-10481FC8CE29}">
  <dimension ref="A1:E46"/>
  <sheetViews>
    <sheetView tabSelected="1" workbookViewId="0">
      <selection activeCell="D51" sqref="D51"/>
    </sheetView>
  </sheetViews>
  <sheetFormatPr baseColWidth="10" defaultColWidth="11" defaultRowHeight="16"/>
  <cols>
    <col min="1" max="1" width="24.83203125" customWidth="1"/>
    <col min="2" max="2" width="19.1640625" bestFit="1" customWidth="1"/>
    <col min="3" max="3" width="11.33203125" bestFit="1" customWidth="1"/>
    <col min="4" max="4" width="19.1640625" bestFit="1" customWidth="1"/>
    <col min="5" max="5" width="32.1640625" bestFit="1" customWidth="1"/>
  </cols>
  <sheetData>
    <row r="1" spans="1:5">
      <c r="A1" s="116" t="s">
        <v>3</v>
      </c>
      <c r="B1" s="116"/>
      <c r="C1" s="116"/>
      <c r="D1" s="116"/>
      <c r="E1" s="116"/>
    </row>
    <row r="2" spans="1:5">
      <c r="A2" s="116"/>
      <c r="B2" s="116"/>
      <c r="C2" s="116"/>
      <c r="D2" s="116"/>
      <c r="E2" s="116"/>
    </row>
    <row r="3" spans="1:5">
      <c r="A3" s="76" t="s">
        <v>7</v>
      </c>
      <c r="B3" s="77" t="s">
        <v>78</v>
      </c>
      <c r="C3" s="77" t="s">
        <v>79</v>
      </c>
      <c r="D3" s="77" t="s">
        <v>4</v>
      </c>
      <c r="E3" s="77" t="s">
        <v>5</v>
      </c>
    </row>
    <row r="4" spans="1:5">
      <c r="A4" s="82" t="s">
        <v>6</v>
      </c>
      <c r="B4" s="83">
        <f>SUM(B5:B13)</f>
        <v>2780.9</v>
      </c>
      <c r="C4" s="83">
        <f>SUM(C5:C13)</f>
        <v>3186.35</v>
      </c>
      <c r="D4" s="83">
        <f>SUM(D5:D13)</f>
        <v>2869.1500000000005</v>
      </c>
      <c r="E4" s="84"/>
    </row>
    <row r="5" spans="1:5">
      <c r="A5" s="2" t="s">
        <v>7</v>
      </c>
      <c r="B5" s="3">
        <v>700</v>
      </c>
      <c r="C5" s="4">
        <v>700</v>
      </c>
      <c r="D5" s="4">
        <v>700</v>
      </c>
      <c r="E5" s="5" t="s">
        <v>8</v>
      </c>
    </row>
    <row r="6" spans="1:5">
      <c r="A6" s="2" t="s">
        <v>9</v>
      </c>
      <c r="B6" s="3">
        <v>830</v>
      </c>
      <c r="C6" s="4">
        <v>800</v>
      </c>
      <c r="D6" s="4">
        <v>625</v>
      </c>
      <c r="E6" s="5" t="s">
        <v>10</v>
      </c>
    </row>
    <row r="7" spans="1:5">
      <c r="A7" s="2" t="s">
        <v>11</v>
      </c>
      <c r="B7" s="3">
        <v>137.19999999999999</v>
      </c>
      <c r="C7" s="4">
        <v>150</v>
      </c>
      <c r="D7" s="4">
        <v>162.4</v>
      </c>
      <c r="E7" s="5"/>
    </row>
    <row r="8" spans="1:5">
      <c r="A8" s="2" t="s">
        <v>12</v>
      </c>
      <c r="B8" s="3">
        <v>89.75</v>
      </c>
      <c r="C8" s="4">
        <v>100</v>
      </c>
      <c r="D8" s="4">
        <v>87</v>
      </c>
      <c r="E8" s="5"/>
    </row>
    <row r="9" spans="1:5">
      <c r="A9" s="2" t="s">
        <v>13</v>
      </c>
      <c r="B9" s="3">
        <v>263.10000000000002</v>
      </c>
      <c r="C9" s="4">
        <v>250</v>
      </c>
      <c r="D9" s="4">
        <v>214.95</v>
      </c>
      <c r="E9" s="5" t="s">
        <v>14</v>
      </c>
    </row>
    <row r="10" spans="1:5">
      <c r="A10" s="2" t="s">
        <v>15</v>
      </c>
      <c r="B10" s="3">
        <v>520</v>
      </c>
      <c r="C10" s="4">
        <v>500</v>
      </c>
      <c r="D10" s="4">
        <v>430</v>
      </c>
      <c r="E10" s="5"/>
    </row>
    <row r="11" spans="1:5">
      <c r="A11" s="2" t="s">
        <v>16</v>
      </c>
      <c r="B11" s="3">
        <v>150</v>
      </c>
      <c r="C11" s="4">
        <v>200</v>
      </c>
      <c r="D11" s="4">
        <v>150</v>
      </c>
      <c r="E11" s="5"/>
    </row>
    <row r="12" spans="1:5">
      <c r="A12" s="2" t="s">
        <v>17</v>
      </c>
      <c r="B12" s="3">
        <v>90.85</v>
      </c>
      <c r="C12" s="4">
        <v>50</v>
      </c>
      <c r="D12" s="4">
        <v>46.5</v>
      </c>
      <c r="E12" s="5"/>
    </row>
    <row r="13" spans="1:5">
      <c r="A13" s="2" t="s">
        <v>18</v>
      </c>
      <c r="B13" s="4"/>
      <c r="C13" s="4">
        <f>ROUND((C44/100*3.5)*2,1)/2</f>
        <v>436.35</v>
      </c>
      <c r="D13" s="4">
        <f>ROUND((D44/100*3.5)*2,1)/2</f>
        <v>453.3</v>
      </c>
      <c r="E13" s="5" t="s">
        <v>19</v>
      </c>
    </row>
    <row r="14" spans="1:5">
      <c r="A14" s="82" t="s">
        <v>20</v>
      </c>
      <c r="B14" s="83">
        <f>SUM(B15:B26)</f>
        <v>8384.7999999999993</v>
      </c>
      <c r="C14" s="83">
        <f>SUM(C15:C26)</f>
        <v>8400</v>
      </c>
      <c r="D14" s="83">
        <f>SUM(D15:D26)</f>
        <v>7738.75</v>
      </c>
      <c r="E14" s="84"/>
    </row>
    <row r="15" spans="1:5">
      <c r="A15" s="2" t="s">
        <v>21</v>
      </c>
      <c r="B15" s="3">
        <v>1380.4</v>
      </c>
      <c r="C15" s="4">
        <v>900</v>
      </c>
      <c r="D15" s="4">
        <v>864.5</v>
      </c>
      <c r="E15" s="5"/>
    </row>
    <row r="16" spans="1:5">
      <c r="A16" s="2" t="s">
        <v>24</v>
      </c>
      <c r="B16" s="3">
        <v>800</v>
      </c>
      <c r="C16" s="4">
        <v>800</v>
      </c>
      <c r="D16" s="4">
        <v>800</v>
      </c>
      <c r="E16" s="5"/>
    </row>
    <row r="17" spans="1:5">
      <c r="A17" s="2" t="s">
        <v>27</v>
      </c>
      <c r="B17" s="3">
        <v>130.69999999999999</v>
      </c>
      <c r="C17" s="4">
        <v>200</v>
      </c>
      <c r="D17" s="4">
        <v>176.8</v>
      </c>
      <c r="E17" s="5"/>
    </row>
    <row r="18" spans="1:5">
      <c r="A18" s="10" t="s">
        <v>30</v>
      </c>
      <c r="B18" s="11">
        <v>1040.6500000000001</v>
      </c>
      <c r="C18" s="12">
        <v>1200</v>
      </c>
      <c r="D18" s="12">
        <v>1070</v>
      </c>
      <c r="E18" s="13"/>
    </row>
    <row r="19" spans="1:5">
      <c r="A19" s="6" t="s">
        <v>22</v>
      </c>
      <c r="B19" s="7">
        <v>2840.35</v>
      </c>
      <c r="C19" s="8">
        <v>3000</v>
      </c>
      <c r="D19" s="8">
        <v>2650.95</v>
      </c>
      <c r="E19" s="9"/>
    </row>
    <row r="20" spans="1:5">
      <c r="A20" s="2" t="s">
        <v>25</v>
      </c>
      <c r="B20" s="3">
        <v>0</v>
      </c>
      <c r="C20" s="4">
        <v>0</v>
      </c>
      <c r="D20" s="4">
        <v>0</v>
      </c>
      <c r="E20" s="5"/>
    </row>
    <row r="21" spans="1:5">
      <c r="A21" s="2" t="s">
        <v>28</v>
      </c>
      <c r="B21" s="3">
        <v>188.45</v>
      </c>
      <c r="C21" s="4">
        <v>200</v>
      </c>
      <c r="D21" s="4">
        <v>164.85</v>
      </c>
      <c r="E21" s="5"/>
    </row>
    <row r="22" spans="1:5">
      <c r="A22" s="10" t="s">
        <v>31</v>
      </c>
      <c r="B22" s="11">
        <v>420</v>
      </c>
      <c r="C22" s="12">
        <v>500</v>
      </c>
      <c r="D22" s="12">
        <v>470</v>
      </c>
      <c r="E22" s="13"/>
    </row>
    <row r="23" spans="1:5">
      <c r="A23" s="2" t="s">
        <v>23</v>
      </c>
      <c r="B23" s="3">
        <v>210</v>
      </c>
      <c r="C23" s="4">
        <v>200</v>
      </c>
      <c r="D23" s="4">
        <v>190</v>
      </c>
      <c r="E23" s="5"/>
    </row>
    <row r="24" spans="1:5">
      <c r="A24" s="2" t="s">
        <v>26</v>
      </c>
      <c r="B24" s="3">
        <v>600</v>
      </c>
      <c r="C24" s="4">
        <v>500</v>
      </c>
      <c r="D24" s="4">
        <v>500</v>
      </c>
      <c r="E24" s="5"/>
    </row>
    <row r="25" spans="1:5">
      <c r="A25" s="2" t="s">
        <v>29</v>
      </c>
      <c r="B25" s="3">
        <v>87.2</v>
      </c>
      <c r="C25" s="4">
        <v>100</v>
      </c>
      <c r="D25" s="4">
        <v>62.4</v>
      </c>
      <c r="E25" s="5"/>
    </row>
    <row r="26" spans="1:5">
      <c r="A26" s="2" t="s">
        <v>32</v>
      </c>
      <c r="B26" s="3">
        <v>687.05</v>
      </c>
      <c r="C26" s="4">
        <v>800</v>
      </c>
      <c r="D26" s="4">
        <v>789.25</v>
      </c>
      <c r="E26" s="5"/>
    </row>
    <row r="27" spans="1:5">
      <c r="A27" s="82" t="s">
        <v>33</v>
      </c>
      <c r="B27" s="83">
        <f>SUM(B28)</f>
        <v>880</v>
      </c>
      <c r="C27" s="83">
        <f>SUM(C28)</f>
        <v>880</v>
      </c>
      <c r="D27" s="83">
        <f>SUM(D28)</f>
        <v>880</v>
      </c>
      <c r="E27" s="84"/>
    </row>
    <row r="28" spans="1:5">
      <c r="A28" s="2" t="s">
        <v>34</v>
      </c>
      <c r="B28" s="3">
        <v>880</v>
      </c>
      <c r="C28" s="4">
        <v>880</v>
      </c>
      <c r="D28" s="4">
        <v>880</v>
      </c>
      <c r="E28" s="5"/>
    </row>
    <row r="29" spans="1:5">
      <c r="A29" s="82" t="s">
        <v>35</v>
      </c>
      <c r="B29" s="83">
        <f>SUM(B4+B14+B27)</f>
        <v>12045.699999999999</v>
      </c>
      <c r="C29" s="83">
        <f>SUM(C4+C14+C27)</f>
        <v>12466.35</v>
      </c>
      <c r="D29" s="83">
        <f>SUM(D4+D14+D27)</f>
        <v>11487.900000000001</v>
      </c>
      <c r="E29" s="84"/>
    </row>
    <row r="30" spans="1:5" ht="17" thickBot="1">
      <c r="A30" s="18" t="s">
        <v>36</v>
      </c>
      <c r="B30" s="19">
        <f>IF(B44-B29&gt;0,B44-B29,0)</f>
        <v>507.15000000000146</v>
      </c>
      <c r="C30" s="20">
        <f>IF(C44-C29&gt;0,C44-C29,0)</f>
        <v>1</v>
      </c>
      <c r="D30" s="20">
        <f>IF(D44-D29&gt;0,D44-D29,0)</f>
        <v>1463.6499999999978</v>
      </c>
      <c r="E30" s="21"/>
    </row>
    <row r="31" spans="1:5" ht="18" thickTop="1" thickBot="1">
      <c r="A31" s="71" t="s">
        <v>37</v>
      </c>
      <c r="B31" s="72">
        <f>B29+B30</f>
        <v>12552.85</v>
      </c>
      <c r="C31" s="73">
        <f>C29+C30</f>
        <v>12467.35</v>
      </c>
      <c r="D31" s="73">
        <f>D29+D30</f>
        <v>12951.55</v>
      </c>
      <c r="E31" s="68"/>
    </row>
    <row r="32" spans="1:5">
      <c r="A32" s="78"/>
      <c r="B32" s="79"/>
      <c r="C32" s="79"/>
      <c r="D32" s="79"/>
      <c r="E32" s="80"/>
    </row>
    <row r="33" spans="1:5">
      <c r="A33" s="76" t="s">
        <v>38</v>
      </c>
      <c r="B33" s="77" t="s">
        <v>78</v>
      </c>
      <c r="C33" s="77" t="s">
        <v>79</v>
      </c>
      <c r="D33" s="77" t="s">
        <v>4</v>
      </c>
      <c r="E33" s="77" t="s">
        <v>5</v>
      </c>
    </row>
    <row r="34" spans="1:5">
      <c r="A34" s="82" t="s">
        <v>41</v>
      </c>
      <c r="B34" s="83">
        <f>SUM(B35:B36)</f>
        <v>385</v>
      </c>
      <c r="C34" s="83">
        <f>SUM(C35:C36)</f>
        <v>470</v>
      </c>
      <c r="D34" s="83">
        <f>SUM(D35:D36)</f>
        <v>501</v>
      </c>
      <c r="E34" s="84"/>
    </row>
    <row r="35" spans="1:5">
      <c r="A35" s="15" t="s">
        <v>42</v>
      </c>
      <c r="B35" s="16">
        <v>385</v>
      </c>
      <c r="C35" s="4">
        <v>350</v>
      </c>
      <c r="D35" s="4">
        <v>365</v>
      </c>
      <c r="E35" s="17"/>
    </row>
    <row r="36" spans="1:5">
      <c r="A36" s="15" t="s">
        <v>80</v>
      </c>
      <c r="B36" s="16">
        <v>0</v>
      </c>
      <c r="C36" s="4">
        <v>120</v>
      </c>
      <c r="D36" s="4">
        <v>136</v>
      </c>
      <c r="E36" s="17" t="s">
        <v>82</v>
      </c>
    </row>
    <row r="37" spans="1:5">
      <c r="A37" s="82" t="s">
        <v>44</v>
      </c>
      <c r="B37" s="83">
        <f>SUM(B38:B40)</f>
        <v>12140</v>
      </c>
      <c r="C37" s="83">
        <f>SUM(C38:C40)</f>
        <v>11967.35</v>
      </c>
      <c r="D37" s="83">
        <f>SUM(D38:D40)</f>
        <v>12424</v>
      </c>
      <c r="E37" s="84"/>
    </row>
    <row r="38" spans="1:5">
      <c r="A38" s="2" t="s">
        <v>73</v>
      </c>
      <c r="B38" s="3">
        <v>2000</v>
      </c>
      <c r="C38" s="4">
        <v>1767.35</v>
      </c>
      <c r="D38" s="4">
        <v>2264</v>
      </c>
      <c r="E38" s="5"/>
    </row>
    <row r="39" spans="1:5">
      <c r="A39" s="2" t="s">
        <v>45</v>
      </c>
      <c r="B39" s="3">
        <v>10000</v>
      </c>
      <c r="C39" s="4">
        <v>10000</v>
      </c>
      <c r="D39" s="4">
        <v>10000</v>
      </c>
      <c r="E39" s="5"/>
    </row>
    <row r="40" spans="1:5">
      <c r="A40" s="2" t="s">
        <v>46</v>
      </c>
      <c r="B40" s="3">
        <v>140</v>
      </c>
      <c r="C40" s="4">
        <v>200</v>
      </c>
      <c r="D40" s="4">
        <v>160</v>
      </c>
      <c r="E40" s="5" t="s">
        <v>40</v>
      </c>
    </row>
    <row r="41" spans="1:5">
      <c r="A41" s="82" t="s">
        <v>49</v>
      </c>
      <c r="B41" s="83">
        <f>SUM(B42:B43)</f>
        <v>27.85</v>
      </c>
      <c r="C41" s="83">
        <f>SUM(C42:C43)</f>
        <v>30</v>
      </c>
      <c r="D41" s="83">
        <f>SUM(D42:D43)</f>
        <v>26.549999999999997</v>
      </c>
      <c r="E41" s="84"/>
    </row>
    <row r="42" spans="1:5">
      <c r="A42" s="2" t="s">
        <v>81</v>
      </c>
      <c r="B42" s="4">
        <v>19.5</v>
      </c>
      <c r="C42" s="4">
        <v>20</v>
      </c>
      <c r="D42" s="81">
        <v>18.45</v>
      </c>
      <c r="E42" s="85" t="s">
        <v>47</v>
      </c>
    </row>
    <row r="43" spans="1:5">
      <c r="A43" s="86" t="s">
        <v>48</v>
      </c>
      <c r="B43" s="4">
        <v>8.35</v>
      </c>
      <c r="C43" s="4">
        <v>10</v>
      </c>
      <c r="D43" s="4">
        <v>8.1</v>
      </c>
      <c r="E43" s="87"/>
    </row>
    <row r="44" spans="1:5">
      <c r="A44" s="82" t="s">
        <v>50</v>
      </c>
      <c r="B44" s="83">
        <f>SUM(B37+B34+B41)</f>
        <v>12552.85</v>
      </c>
      <c r="C44" s="83">
        <f>SUM(C37+C34+C41)</f>
        <v>12467.35</v>
      </c>
      <c r="D44" s="83">
        <f>SUM(D37+D34+D41)</f>
        <v>12951.55</v>
      </c>
      <c r="E44" s="84"/>
    </row>
    <row r="45" spans="1:5" ht="17" thickBot="1">
      <c r="A45" s="18" t="s">
        <v>51</v>
      </c>
      <c r="B45" s="19">
        <f>IF(B29-B44&gt;0,B29-B44,0)</f>
        <v>0</v>
      </c>
      <c r="C45" s="20">
        <f>IF(C29-C44&gt;0,C29-C44,0)</f>
        <v>0</v>
      </c>
      <c r="D45" s="20">
        <f>IF(D29-D44&gt;0,D29-D44,0)</f>
        <v>0</v>
      </c>
      <c r="E45" s="21"/>
    </row>
    <row r="46" spans="1:5" ht="18" thickTop="1" thickBot="1">
      <c r="A46" s="71" t="s">
        <v>37</v>
      </c>
      <c r="B46" s="74">
        <f>SUM(B44:B45)</f>
        <v>12552.85</v>
      </c>
      <c r="C46" s="75">
        <f>SUM(C44:C45)</f>
        <v>12467.35</v>
      </c>
      <c r="D46" s="75">
        <f>SUM(D44:D45)</f>
        <v>12951.55</v>
      </c>
      <c r="E46" s="70"/>
    </row>
  </sheetData>
  <mergeCells count="1">
    <mergeCell ref="A1:E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8C3E5-A571-4E40-AE61-4EA0F3CE62AA}">
  <dimension ref="A1:D21"/>
  <sheetViews>
    <sheetView zoomScale="96" workbookViewId="0">
      <selection activeCell="G8" sqref="G8"/>
    </sheetView>
  </sheetViews>
  <sheetFormatPr baseColWidth="10" defaultColWidth="11" defaultRowHeight="16"/>
  <cols>
    <col min="1" max="4" width="24.83203125" customWidth="1"/>
  </cols>
  <sheetData>
    <row r="1" spans="1:4">
      <c r="A1" s="117" t="s">
        <v>84</v>
      </c>
      <c r="B1" s="118"/>
      <c r="C1" s="118"/>
      <c r="D1" s="118"/>
    </row>
    <row r="2" spans="1:4" ht="17" thickBot="1">
      <c r="A2" s="119"/>
      <c r="B2" s="120"/>
      <c r="C2" s="120"/>
      <c r="D2" s="120"/>
    </row>
    <row r="3" spans="1:4">
      <c r="A3" s="88" t="s">
        <v>52</v>
      </c>
      <c r="B3" s="89" t="s">
        <v>53</v>
      </c>
      <c r="C3" s="90" t="s">
        <v>54</v>
      </c>
      <c r="D3" s="91" t="s">
        <v>53</v>
      </c>
    </row>
    <row r="4" spans="1:4">
      <c r="A4" s="27" t="s">
        <v>55</v>
      </c>
      <c r="B4" s="28">
        <v>77.05</v>
      </c>
      <c r="C4" s="95" t="s">
        <v>65</v>
      </c>
      <c r="D4" s="96">
        <f>D5</f>
        <v>1081.4000000000001</v>
      </c>
    </row>
    <row r="5" spans="1:4">
      <c r="A5" s="30" t="s">
        <v>56</v>
      </c>
      <c r="B5" s="31">
        <v>4832.1499999999996</v>
      </c>
      <c r="C5" s="32" t="s">
        <v>59</v>
      </c>
      <c r="D5" s="31">
        <v>1081.4000000000001</v>
      </c>
    </row>
    <row r="6" spans="1:4">
      <c r="A6" s="30" t="s">
        <v>57</v>
      </c>
      <c r="B6" s="31">
        <v>0</v>
      </c>
      <c r="C6" s="95" t="s">
        <v>60</v>
      </c>
      <c r="D6" s="96">
        <f>SUM(D7,D8,D9)</f>
        <v>4327.8</v>
      </c>
    </row>
    <row r="7" spans="1:4">
      <c r="A7" s="30" t="s">
        <v>58</v>
      </c>
      <c r="B7" s="31">
        <v>500</v>
      </c>
      <c r="C7" s="32" t="s">
        <v>60</v>
      </c>
      <c r="D7" s="31">
        <v>2500</v>
      </c>
    </row>
    <row r="8" spans="1:4">
      <c r="A8" s="30"/>
      <c r="B8" s="31"/>
      <c r="C8" s="32" t="s">
        <v>61</v>
      </c>
      <c r="D8" s="31">
        <v>1760</v>
      </c>
    </row>
    <row r="9" spans="1:4" ht="17" thickBot="1">
      <c r="A9" s="33"/>
      <c r="B9" s="34"/>
      <c r="C9" s="35" t="s">
        <v>62</v>
      </c>
      <c r="D9" s="36">
        <v>67.8</v>
      </c>
    </row>
    <row r="10" spans="1:4" ht="18" thickTop="1" thickBot="1">
      <c r="A10" s="92" t="s">
        <v>63</v>
      </c>
      <c r="B10" s="93">
        <f>SUM(B4:B7)</f>
        <v>5409.2</v>
      </c>
      <c r="C10" s="94" t="s">
        <v>64</v>
      </c>
      <c r="D10" s="93">
        <f>SUM(D4,D6)</f>
        <v>5409.2000000000007</v>
      </c>
    </row>
    <row r="11" spans="1:4">
      <c r="A11" s="23"/>
      <c r="B11" s="37"/>
      <c r="C11" s="37"/>
      <c r="D11" s="37"/>
    </row>
    <row r="12" spans="1:4" ht="17" thickBot="1">
      <c r="A12" s="23"/>
      <c r="B12" s="37"/>
      <c r="C12" s="37"/>
      <c r="D12" s="37"/>
    </row>
    <row r="13" spans="1:4">
      <c r="A13" s="117" t="s">
        <v>85</v>
      </c>
      <c r="B13" s="118"/>
      <c r="C13" s="118"/>
      <c r="D13" s="118"/>
    </row>
    <row r="14" spans="1:4" ht="17" thickBot="1">
      <c r="A14" s="119"/>
      <c r="B14" s="120"/>
      <c r="C14" s="120"/>
      <c r="D14" s="120"/>
    </row>
    <row r="15" spans="1:4">
      <c r="A15" s="90" t="s">
        <v>52</v>
      </c>
      <c r="B15" s="91" t="s">
        <v>53</v>
      </c>
      <c r="C15" s="90" t="s">
        <v>54</v>
      </c>
      <c r="D15" s="91" t="s">
        <v>53</v>
      </c>
    </row>
    <row r="16" spans="1:4">
      <c r="A16" s="27" t="s">
        <v>55</v>
      </c>
      <c r="B16" s="28">
        <v>77.05</v>
      </c>
      <c r="C16" s="29" t="s">
        <v>65</v>
      </c>
      <c r="D16" s="65">
        <f>D17</f>
        <v>1081.4000000000001</v>
      </c>
    </row>
    <row r="17" spans="1:4">
      <c r="A17" s="30" t="s">
        <v>56</v>
      </c>
      <c r="B17" s="31">
        <v>4832.1499999999996</v>
      </c>
      <c r="C17" s="32" t="s">
        <v>66</v>
      </c>
      <c r="D17" s="31">
        <v>1081.4000000000001</v>
      </c>
    </row>
    <row r="18" spans="1:4">
      <c r="A18" s="30" t="s">
        <v>57</v>
      </c>
      <c r="B18" s="31">
        <v>0</v>
      </c>
      <c r="C18" s="29" t="s">
        <v>60</v>
      </c>
      <c r="D18" s="65">
        <f>SUM(D19,D20)</f>
        <v>4327.8</v>
      </c>
    </row>
    <row r="19" spans="1:4">
      <c r="A19" s="30" t="s">
        <v>58</v>
      </c>
      <c r="B19" s="31">
        <v>500</v>
      </c>
      <c r="C19" s="32" t="s">
        <v>60</v>
      </c>
      <c r="D19" s="31">
        <v>2567.8000000000002</v>
      </c>
    </row>
    <row r="20" spans="1:4" ht="17" thickBot="1">
      <c r="A20" s="33"/>
      <c r="B20" s="34"/>
      <c r="C20" s="38" t="s">
        <v>61</v>
      </c>
      <c r="D20" s="34">
        <v>1760</v>
      </c>
    </row>
    <row r="21" spans="1:4" ht="18" thickTop="1" thickBot="1">
      <c r="A21" s="92" t="s">
        <v>63</v>
      </c>
      <c r="B21" s="93">
        <f>SUM(B16:B19)</f>
        <v>5409.2</v>
      </c>
      <c r="C21" s="94" t="s">
        <v>64</v>
      </c>
      <c r="D21" s="93">
        <f>SUM(D16,D18)</f>
        <v>5409.2000000000007</v>
      </c>
    </row>
  </sheetData>
  <mergeCells count="2">
    <mergeCell ref="A1:D2"/>
    <mergeCell ref="A13:D14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6E7D7-1EA8-CC4E-B715-39B8D827B091}">
  <dimension ref="A1:C46"/>
  <sheetViews>
    <sheetView topLeftCell="A8" zoomScale="88" workbookViewId="0">
      <selection activeCell="E8" sqref="E8"/>
    </sheetView>
  </sheetViews>
  <sheetFormatPr baseColWidth="10" defaultColWidth="11" defaultRowHeight="16"/>
  <cols>
    <col min="1" max="1" width="25.33203125" customWidth="1"/>
    <col min="2" max="2" width="15.1640625" customWidth="1"/>
    <col min="3" max="3" width="24.83203125" customWidth="1"/>
  </cols>
  <sheetData>
    <row r="1" spans="1:3">
      <c r="A1" s="117" t="s">
        <v>76</v>
      </c>
      <c r="B1" s="118"/>
      <c r="C1" s="118"/>
    </row>
    <row r="2" spans="1:3" ht="17" thickBot="1">
      <c r="A2" s="119"/>
      <c r="B2" s="120"/>
      <c r="C2" s="120"/>
    </row>
    <row r="3" spans="1:3" ht="17" thickBot="1">
      <c r="A3" s="56" t="s">
        <v>67</v>
      </c>
      <c r="B3" s="57"/>
      <c r="C3" s="58" t="s">
        <v>5</v>
      </c>
    </row>
    <row r="4" spans="1:3">
      <c r="A4" s="97" t="s">
        <v>6</v>
      </c>
      <c r="B4" s="98">
        <f>SUM(B5:B13)</f>
        <v>3244.5</v>
      </c>
      <c r="C4" s="99"/>
    </row>
    <row r="5" spans="1:3">
      <c r="A5" s="30" t="s">
        <v>7</v>
      </c>
      <c r="B5" s="41">
        <v>700</v>
      </c>
      <c r="C5" s="5" t="s">
        <v>69</v>
      </c>
    </row>
    <row r="6" spans="1:3">
      <c r="A6" s="30" t="s">
        <v>9</v>
      </c>
      <c r="B6" s="41">
        <v>800</v>
      </c>
      <c r="C6" s="5" t="s">
        <v>70</v>
      </c>
    </row>
    <row r="7" spans="1:3">
      <c r="A7" s="30" t="s">
        <v>11</v>
      </c>
      <c r="B7" s="41">
        <v>150</v>
      </c>
      <c r="C7" s="5"/>
    </row>
    <row r="8" spans="1:3">
      <c r="A8" s="30" t="s">
        <v>68</v>
      </c>
      <c r="B8" s="41">
        <v>100</v>
      </c>
      <c r="C8" s="5"/>
    </row>
    <row r="9" spans="1:3">
      <c r="A9" s="30" t="s">
        <v>13</v>
      </c>
      <c r="B9" s="41">
        <v>300</v>
      </c>
      <c r="C9" s="5" t="s">
        <v>14</v>
      </c>
    </row>
    <row r="10" spans="1:3">
      <c r="A10" s="30" t="s">
        <v>15</v>
      </c>
      <c r="B10" s="41">
        <v>500</v>
      </c>
      <c r="C10" s="5"/>
    </row>
    <row r="11" spans="1:3">
      <c r="A11" s="30" t="s">
        <v>16</v>
      </c>
      <c r="B11" s="41">
        <v>200</v>
      </c>
      <c r="C11" s="5"/>
    </row>
    <row r="12" spans="1:3">
      <c r="A12" s="30" t="s">
        <v>17</v>
      </c>
      <c r="B12" s="41">
        <v>50</v>
      </c>
      <c r="C12" s="5"/>
    </row>
    <row r="13" spans="1:3" ht="17" thickBot="1">
      <c r="A13" s="30" t="s">
        <v>18</v>
      </c>
      <c r="B13" s="41">
        <f>ROUND((B44/100*3.5)*2,1)/2</f>
        <v>444.5</v>
      </c>
      <c r="C13" s="5" t="s">
        <v>19</v>
      </c>
    </row>
    <row r="14" spans="1:3">
      <c r="A14" s="97" t="s">
        <v>20</v>
      </c>
      <c r="B14" s="98">
        <f>SUM(B15:B26)</f>
        <v>8200</v>
      </c>
      <c r="C14" s="99"/>
    </row>
    <row r="15" spans="1:3">
      <c r="A15" s="30" t="s">
        <v>21</v>
      </c>
      <c r="B15" s="41">
        <v>700</v>
      </c>
      <c r="C15" s="42"/>
    </row>
    <row r="16" spans="1:3">
      <c r="A16" s="30" t="s">
        <v>24</v>
      </c>
      <c r="B16" s="41">
        <v>800</v>
      </c>
      <c r="C16" s="42"/>
    </row>
    <row r="17" spans="1:3">
      <c r="A17" s="30" t="s">
        <v>27</v>
      </c>
      <c r="B17" s="41">
        <v>200</v>
      </c>
      <c r="C17" s="42"/>
    </row>
    <row r="18" spans="1:3">
      <c r="A18" s="43" t="s">
        <v>30</v>
      </c>
      <c r="B18" s="44">
        <v>1200</v>
      </c>
      <c r="C18" s="45"/>
    </row>
    <row r="19" spans="1:3">
      <c r="A19" s="27" t="s">
        <v>22</v>
      </c>
      <c r="B19" s="46">
        <v>3000</v>
      </c>
      <c r="C19" s="47"/>
    </row>
    <row r="20" spans="1:3">
      <c r="A20" s="30" t="s">
        <v>25</v>
      </c>
      <c r="B20" s="41">
        <v>0</v>
      </c>
      <c r="C20" s="42"/>
    </row>
    <row r="21" spans="1:3">
      <c r="A21" s="30" t="s">
        <v>28</v>
      </c>
      <c r="B21" s="41">
        <v>200</v>
      </c>
      <c r="C21" s="48"/>
    </row>
    <row r="22" spans="1:3">
      <c r="A22" s="43" t="s">
        <v>31</v>
      </c>
      <c r="B22" s="44">
        <v>500</v>
      </c>
      <c r="C22" s="49"/>
    </row>
    <row r="23" spans="1:3">
      <c r="A23" s="30" t="s">
        <v>23</v>
      </c>
      <c r="B23" s="41">
        <v>200</v>
      </c>
      <c r="C23" s="42"/>
    </row>
    <row r="24" spans="1:3">
      <c r="A24" s="30" t="s">
        <v>26</v>
      </c>
      <c r="B24" s="41">
        <v>500</v>
      </c>
      <c r="C24" s="48"/>
    </row>
    <row r="25" spans="1:3">
      <c r="A25" s="30" t="s">
        <v>29</v>
      </c>
      <c r="B25" s="41">
        <v>100</v>
      </c>
      <c r="C25" s="5"/>
    </row>
    <row r="26" spans="1:3" ht="17" thickBot="1">
      <c r="A26" s="50" t="s">
        <v>32</v>
      </c>
      <c r="B26" s="51">
        <v>800</v>
      </c>
      <c r="C26" s="52"/>
    </row>
    <row r="27" spans="1:3">
      <c r="A27" s="39" t="s">
        <v>71</v>
      </c>
      <c r="B27" s="40">
        <f>SUM(B28)</f>
        <v>880</v>
      </c>
      <c r="C27" s="1"/>
    </row>
    <row r="28" spans="1:3" ht="17" thickBot="1">
      <c r="A28" s="50" t="s">
        <v>61</v>
      </c>
      <c r="B28" s="51">
        <v>880</v>
      </c>
      <c r="C28" s="14"/>
    </row>
    <row r="29" spans="1:3">
      <c r="A29" s="100" t="s">
        <v>35</v>
      </c>
      <c r="B29" s="101">
        <f>SUM(B4+B14+B27)</f>
        <v>12324.5</v>
      </c>
      <c r="C29" s="102"/>
    </row>
    <row r="30" spans="1:3" ht="17" thickBot="1">
      <c r="A30" s="103" t="s">
        <v>72</v>
      </c>
      <c r="B30" s="104">
        <f>IF(B44-B29&gt;0,B44-B29,0)</f>
        <v>375.5</v>
      </c>
      <c r="C30" s="105"/>
    </row>
    <row r="31" spans="1:3" ht="18" thickTop="1" thickBot="1">
      <c r="A31" s="66" t="s">
        <v>37</v>
      </c>
      <c r="B31" s="67">
        <f>B29+B30</f>
        <v>12700</v>
      </c>
      <c r="C31" s="68"/>
    </row>
    <row r="32" spans="1:3" ht="17" thickBot="1">
      <c r="A32" s="59"/>
      <c r="B32" s="60"/>
      <c r="C32" s="61"/>
    </row>
    <row r="33" spans="1:3" ht="17" thickBot="1">
      <c r="A33" s="62" t="s">
        <v>38</v>
      </c>
      <c r="B33" s="63"/>
      <c r="C33" s="64" t="s">
        <v>5</v>
      </c>
    </row>
    <row r="34" spans="1:3">
      <c r="A34" s="106" t="s">
        <v>41</v>
      </c>
      <c r="B34" s="107">
        <f>SUM(B35:B36)</f>
        <v>470</v>
      </c>
      <c r="C34" s="108"/>
    </row>
    <row r="35" spans="1:3">
      <c r="A35" s="53" t="s">
        <v>42</v>
      </c>
      <c r="B35" s="54">
        <v>350</v>
      </c>
      <c r="C35" s="17"/>
    </row>
    <row r="36" spans="1:3">
      <c r="A36" s="53" t="s">
        <v>43</v>
      </c>
      <c r="B36" s="54">
        <v>120</v>
      </c>
      <c r="C36" s="17" t="s">
        <v>39</v>
      </c>
    </row>
    <row r="37" spans="1:3">
      <c r="A37" s="109" t="s">
        <v>44</v>
      </c>
      <c r="B37" s="110">
        <f>SUM(B38:B40)</f>
        <v>12200</v>
      </c>
      <c r="C37" s="111"/>
    </row>
    <row r="38" spans="1:3">
      <c r="A38" s="27" t="s">
        <v>73</v>
      </c>
      <c r="B38" s="46">
        <v>2000</v>
      </c>
      <c r="C38" s="9"/>
    </row>
    <row r="39" spans="1:3">
      <c r="A39" s="30" t="s">
        <v>45</v>
      </c>
      <c r="B39" s="41">
        <v>10000</v>
      </c>
      <c r="C39" s="5"/>
    </row>
    <row r="40" spans="1:3">
      <c r="A40" s="43" t="s">
        <v>46</v>
      </c>
      <c r="B40" s="44">
        <v>200</v>
      </c>
      <c r="C40" s="13" t="s">
        <v>40</v>
      </c>
    </row>
    <row r="41" spans="1:3">
      <c r="A41" s="109" t="s">
        <v>49</v>
      </c>
      <c r="B41" s="110">
        <f>SUM(B42:B43)</f>
        <v>30</v>
      </c>
      <c r="C41" s="112" t="s">
        <v>47</v>
      </c>
    </row>
    <row r="42" spans="1:3">
      <c r="A42" s="55" t="s">
        <v>81</v>
      </c>
      <c r="B42" s="46">
        <v>20</v>
      </c>
      <c r="C42" s="9"/>
    </row>
    <row r="43" spans="1:3">
      <c r="A43" s="43" t="s">
        <v>48</v>
      </c>
      <c r="B43" s="44">
        <v>10</v>
      </c>
      <c r="C43" s="5"/>
    </row>
    <row r="44" spans="1:3">
      <c r="A44" s="109" t="s">
        <v>50</v>
      </c>
      <c r="B44" s="110">
        <f>SUM(B37+B34+B41)</f>
        <v>12700</v>
      </c>
      <c r="C44" s="111"/>
    </row>
    <row r="45" spans="1:3" ht="17" thickBot="1">
      <c r="A45" s="113" t="s">
        <v>74</v>
      </c>
      <c r="B45" s="114">
        <f>IF(B29-B44&gt;0,B29-B44,0)</f>
        <v>0</v>
      </c>
      <c r="C45" s="115"/>
    </row>
    <row r="46" spans="1:3" ht="18" thickTop="1" thickBot="1">
      <c r="A46" s="66" t="s">
        <v>37</v>
      </c>
      <c r="B46" s="69">
        <f>SUM(B44:B45)</f>
        <v>12700</v>
      </c>
      <c r="C46" s="70"/>
    </row>
  </sheetData>
  <mergeCells count="1">
    <mergeCell ref="A1:C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nota bene</vt:lpstr>
      <vt:lpstr>Conto annuale 2019</vt:lpstr>
      <vt:lpstr>Bilancio 2019</vt:lpstr>
      <vt:lpstr>Preventivo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2019-02-28T14:06:04Z</dcterms:created>
  <dcterms:modified xsi:type="dcterms:W3CDTF">2020-04-20T08:49:34Z</dcterms:modified>
</cp:coreProperties>
</file>